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 CICH\01-ACTIVE\2026\02-Congress_DE\"/>
    </mc:Choice>
  </mc:AlternateContent>
  <xr:revisionPtr revIDLastSave="0" documentId="13_ncr:1_{07C67B84-F52E-495B-B82C-67AFB92090B1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IHGC EC Table" sheetId="2" r:id="rId1"/>
    <sheet name="List2" sheetId="4" state="hidden" r:id="rId2"/>
  </sheets>
  <calcPr calcId="181029" concurrentCalc="0"/>
</workbook>
</file>

<file path=xl/calcChain.xml><?xml version="1.0" encoding="utf-8"?>
<calcChain xmlns="http://schemas.openxmlformats.org/spreadsheetml/2006/main">
  <c r="B122" i="2" l="1"/>
  <c r="C122" i="2"/>
  <c r="D74" i="2"/>
  <c r="D65" i="2"/>
  <c r="D66" i="2"/>
  <c r="D67" i="2"/>
  <c r="D68" i="2"/>
  <c r="D69" i="2"/>
  <c r="D70" i="2"/>
  <c r="D71" i="2"/>
  <c r="D72" i="2"/>
  <c r="D73" i="2"/>
  <c r="D53" i="2"/>
  <c r="D54" i="2"/>
  <c r="D55" i="2"/>
  <c r="D56" i="2"/>
  <c r="D57" i="2"/>
  <c r="D58" i="2"/>
  <c r="D59" i="2"/>
  <c r="D60" i="2"/>
  <c r="D61" i="2"/>
  <c r="D41" i="2"/>
  <c r="B41" i="2"/>
  <c r="D64" i="2"/>
  <c r="C10" i="2"/>
  <c r="B10" i="2"/>
  <c r="C9" i="2"/>
  <c r="B9" i="2"/>
  <c r="D22" i="2"/>
  <c r="E22" i="2"/>
  <c r="D21" i="2"/>
  <c r="E21" i="2"/>
  <c r="B8" i="2"/>
  <c r="D28" i="2"/>
  <c r="E28" i="2"/>
  <c r="D27" i="2"/>
  <c r="E27" i="2"/>
  <c r="C32" i="2"/>
  <c r="C34" i="2"/>
  <c r="B34" i="2"/>
  <c r="C33" i="2"/>
  <c r="B33" i="2"/>
  <c r="D52" i="2"/>
  <c r="D51" i="2"/>
  <c r="D50" i="2"/>
  <c r="D49" i="2"/>
  <c r="D48" i="2"/>
  <c r="D47" i="2"/>
  <c r="G41" i="2"/>
  <c r="F41" i="2"/>
  <c r="G40" i="2"/>
  <c r="F40" i="2"/>
  <c r="G39" i="2"/>
  <c r="F39" i="2"/>
  <c r="B32" i="2"/>
  <c r="D32" i="2"/>
  <c r="D10" i="2"/>
  <c r="E10" i="2"/>
  <c r="D20" i="2"/>
  <c r="E20" i="2"/>
  <c r="D33" i="2"/>
  <c r="D9" i="2"/>
  <c r="E9" i="2"/>
  <c r="C8" i="2"/>
  <c r="D8" i="2"/>
  <c r="E8" i="2"/>
  <c r="D26" i="2"/>
  <c r="E26" i="2"/>
  <c r="D34" i="2"/>
  <c r="D38" i="2"/>
  <c r="E36" i="2"/>
  <c r="C36" i="2"/>
  <c r="G37" i="2"/>
  <c r="E37" i="2"/>
  <c r="B37" i="2"/>
  <c r="D37" i="2"/>
  <c r="F37" i="2"/>
  <c r="B90" i="2"/>
  <c r="C90" i="2"/>
  <c r="C81" i="2"/>
  <c r="D81" i="2"/>
  <c r="E81" i="2"/>
  <c r="B81" i="2"/>
  <c r="D90" i="2"/>
  <c r="F78" i="2"/>
  <c r="C25" i="2"/>
  <c r="C31" i="2"/>
  <c r="C13" i="2"/>
  <c r="C19" i="2"/>
  <c r="A78" i="2"/>
  <c r="D85" i="2"/>
  <c r="C12" i="2"/>
  <c r="B13" i="2"/>
  <c r="B19" i="2"/>
  <c r="C18" i="2"/>
  <c r="C24" i="2"/>
  <c r="C30" i="2"/>
  <c r="B25" i="2"/>
  <c r="B31" i="2"/>
  <c r="G81" i="2"/>
  <c r="F81" i="2"/>
</calcChain>
</file>

<file path=xl/sharedStrings.xml><?xml version="1.0" encoding="utf-8"?>
<sst xmlns="http://schemas.openxmlformats.org/spreadsheetml/2006/main" count="141" uniqueCount="75">
  <si>
    <t>Alpha Hops</t>
  </si>
  <si>
    <t>Average Price</t>
  </si>
  <si>
    <t>Average Prices</t>
  </si>
  <si>
    <t>AVERAGE</t>
  </si>
  <si>
    <t>Euro / Kg</t>
  </si>
  <si>
    <t>Metric Tons</t>
  </si>
  <si>
    <t xml:space="preserve"> </t>
  </si>
  <si>
    <t>International Hop Growers’ Convention</t>
  </si>
  <si>
    <t>N - (N-1)</t>
  </si>
  <si>
    <t>%</t>
  </si>
  <si>
    <t xml:space="preserve">   Aroma</t>
  </si>
  <si>
    <t xml:space="preserve">   Alpha</t>
  </si>
  <si>
    <t>N-(N-1)</t>
  </si>
  <si>
    <t>Total</t>
  </si>
  <si>
    <t>Alpha</t>
  </si>
  <si>
    <t xml:space="preserve">International Hop Growers’ Convention </t>
  </si>
  <si>
    <t>Situation</t>
  </si>
  <si>
    <t>Aroma</t>
  </si>
  <si>
    <t>% Diff.</t>
  </si>
  <si>
    <t xml:space="preserve">                           </t>
  </si>
  <si>
    <t xml:space="preserve">Year N-1  </t>
  </si>
  <si>
    <t>Difference</t>
  </si>
  <si>
    <t xml:space="preserve">   Total</t>
  </si>
  <si>
    <t xml:space="preserve">New Hop Area </t>
  </si>
  <si>
    <t xml:space="preserve">TOTAL </t>
  </si>
  <si>
    <t>Production</t>
  </si>
  <si>
    <t xml:space="preserve">Yield  </t>
  </si>
  <si>
    <t xml:space="preserve">Year N-1 </t>
  </si>
  <si>
    <t>Year N-1</t>
  </si>
  <si>
    <t>Year N</t>
  </si>
  <si>
    <t>Main</t>
  </si>
  <si>
    <t>Varieties</t>
  </si>
  <si>
    <t>Contract</t>
  </si>
  <si>
    <t>Year N+1</t>
  </si>
  <si>
    <t>Year N+2</t>
  </si>
  <si>
    <t>Year N+3</t>
  </si>
  <si>
    <t>Year N+4</t>
  </si>
  <si>
    <t>Year N+5</t>
  </si>
  <si>
    <t>%  Crop / Year N</t>
  </si>
  <si>
    <t xml:space="preserve">                                % unsold Hops</t>
  </si>
  <si>
    <t>Hop Prices</t>
  </si>
  <si>
    <t>Year (N-2)</t>
  </si>
  <si>
    <t>Year (N-1)</t>
  </si>
  <si>
    <t>Year (N)</t>
  </si>
  <si>
    <t>Aroma Hops</t>
  </si>
  <si>
    <t>Hop Production 2006 (MT)</t>
  </si>
  <si>
    <t>Hop Production 2007</t>
  </si>
  <si>
    <t>(MT - tonns)</t>
  </si>
  <si>
    <t>Country:</t>
  </si>
  <si>
    <r>
      <t>Unsold Hops</t>
    </r>
    <r>
      <rPr>
        <sz val="10"/>
        <rFont val="Arial"/>
        <family val="2"/>
        <charset val="238"/>
      </rPr>
      <t xml:space="preserve"> (MT) : Crop Year (N-1)</t>
    </r>
  </si>
  <si>
    <t>(Ha)</t>
  </si>
  <si>
    <t xml:space="preserve">MT/Ha </t>
  </si>
  <si>
    <t>(Ha = Hectares)</t>
  </si>
  <si>
    <t>Metric tons</t>
  </si>
  <si>
    <t xml:space="preserve">Contract Prices </t>
  </si>
  <si>
    <t>Spot Prices</t>
  </si>
  <si>
    <t>Kind of Price</t>
  </si>
  <si>
    <t xml:space="preserve">                               =   Unsold Hops       </t>
  </si>
  <si>
    <t>Acreage</t>
  </si>
  <si>
    <t>Av. Contents</t>
  </si>
  <si>
    <t xml:space="preserve">Alpha Prod. </t>
  </si>
  <si>
    <t xml:space="preserve"> Hop Area      </t>
  </si>
  <si>
    <t xml:space="preserve"> Hop Area (Ha)   </t>
  </si>
  <si>
    <t>Country, Date:</t>
  </si>
  <si>
    <t>(estimate)</t>
  </si>
  <si>
    <t xml:space="preserve">Member Organization(s): </t>
  </si>
  <si>
    <t>MT=Metric Tons</t>
  </si>
  <si>
    <t>N vs. (N-1)</t>
  </si>
  <si>
    <t>COMMENTS ON HOP PRODUCTION AND MARKET SITUATION / ORGANIC HOPS</t>
  </si>
  <si>
    <t>Organic-Hop Area (Ha)</t>
  </si>
  <si>
    <t>Main hop varieties in organic production</t>
  </si>
  <si>
    <t>Organic-Product. (MT)</t>
  </si>
  <si>
    <t>Year N  2026</t>
  </si>
  <si>
    <t>CHART OF HOP CROPS 2012- 2026*</t>
  </si>
  <si>
    <t xml:space="preserve">IHGC-Economic Commission: July, 2026 - Ingolstadt, Germany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</si>
</sst>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9"/>
      <color indexed="5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16" xfId="0" applyFont="1" applyBorder="1"/>
    <xf numFmtId="0" fontId="2" fillId="0" borderId="17" xfId="0" applyFont="1" applyBorder="1"/>
    <xf numFmtId="0" fontId="1" fillId="0" borderId="19" xfId="0" applyFont="1" applyBorder="1"/>
    <xf numFmtId="0" fontId="2" fillId="0" borderId="12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6" fillId="0" borderId="0" xfId="0" applyFont="1"/>
    <xf numFmtId="0" fontId="3" fillId="0" borderId="32" xfId="0" applyFont="1" applyBorder="1" applyAlignment="1">
      <alignment horizontal="centerContinuous"/>
    </xf>
    <xf numFmtId="0" fontId="7" fillId="0" borderId="34" xfId="0" applyFont="1" applyBorder="1" applyAlignment="1">
      <alignment horizontal="centerContinuous"/>
    </xf>
    <xf numFmtId="0" fontId="8" fillId="0" borderId="0" xfId="0" applyFont="1"/>
    <xf numFmtId="0" fontId="4" fillId="0" borderId="26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0" xfId="0" applyFont="1"/>
    <xf numFmtId="0" fontId="13" fillId="0" borderId="24" xfId="0" applyFont="1" applyBorder="1"/>
    <xf numFmtId="0" fontId="13" fillId="0" borderId="28" xfId="0" applyFont="1" applyBorder="1"/>
    <xf numFmtId="0" fontId="13" fillId="0" borderId="4" xfId="0" applyFont="1" applyBorder="1"/>
    <xf numFmtId="0" fontId="13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9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6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/>
    <xf numFmtId="2" fontId="9" fillId="0" borderId="37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14" fillId="0" borderId="5" xfId="0" applyFont="1" applyBorder="1"/>
    <xf numFmtId="0" fontId="4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11" fillId="0" borderId="4" xfId="0" applyFont="1" applyBorder="1"/>
    <xf numFmtId="0" fontId="5" fillId="0" borderId="22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14" fillId="0" borderId="4" xfId="0" applyFont="1" applyBorder="1"/>
    <xf numFmtId="0" fontId="4" fillId="0" borderId="4" xfId="0" applyFont="1" applyBorder="1" applyAlignment="1">
      <alignment horizontal="center"/>
    </xf>
    <xf numFmtId="0" fontId="14" fillId="0" borderId="2" xfId="0" applyFont="1" applyBorder="1"/>
    <xf numFmtId="0" fontId="5" fillId="0" borderId="17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4" fillId="0" borderId="17" xfId="0" applyFont="1" applyBorder="1"/>
    <xf numFmtId="0" fontId="4" fillId="0" borderId="18" xfId="0" applyFont="1" applyBorder="1"/>
    <xf numFmtId="0" fontId="5" fillId="0" borderId="19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2" xfId="1" applyFont="1" applyBorder="1" applyAlignment="1">
      <alignment horizontal="centerContinuous"/>
    </xf>
    <xf numFmtId="0" fontId="5" fillId="0" borderId="23" xfId="1" applyFont="1" applyBorder="1" applyAlignment="1">
      <alignment horizontal="centerContinuous"/>
    </xf>
    <xf numFmtId="164" fontId="5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64" fontId="1" fillId="0" borderId="30" xfId="1" applyNumberForma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1" applyNumberFormat="1" applyBorder="1" applyAlignment="1">
      <alignment horizontal="center"/>
    </xf>
    <xf numFmtId="164" fontId="1" fillId="0" borderId="28" xfId="1" applyNumberFormat="1" applyBorder="1" applyAlignment="1">
      <alignment horizontal="center"/>
    </xf>
    <xf numFmtId="0" fontId="5" fillId="0" borderId="4" xfId="1" applyFont="1" applyBorder="1"/>
    <xf numFmtId="2" fontId="1" fillId="0" borderId="5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1" fillId="0" borderId="3" xfId="1" applyNumberFormat="1" applyBorder="1" applyAlignment="1">
      <alignment horizontal="center"/>
    </xf>
    <xf numFmtId="3" fontId="1" fillId="0" borderId="6" xfId="1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38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8" fillId="2" borderId="19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</cellXfs>
  <cellStyles count="2">
    <cellStyle name="Navadno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tabSelected="1" zoomScale="118" zoomScaleNormal="118" workbookViewId="0">
      <selection activeCell="L10" sqref="L10"/>
    </sheetView>
  </sheetViews>
  <sheetFormatPr defaultColWidth="11.42578125" defaultRowHeight="12.75" x14ac:dyDescent="0.2"/>
  <cols>
    <col min="1" max="1" width="17.140625" style="1" customWidth="1"/>
    <col min="2" max="2" width="16" style="1" bestFit="1" customWidth="1"/>
    <col min="3" max="3" width="16" style="1" customWidth="1"/>
    <col min="4" max="4" width="16" style="1" bestFit="1" customWidth="1"/>
    <col min="5" max="5" width="11.5703125" style="1" customWidth="1"/>
    <col min="6" max="6" width="10" style="1" customWidth="1"/>
    <col min="7" max="16384" width="11.42578125" style="1"/>
  </cols>
  <sheetData>
    <row r="1" spans="1:7" ht="3.75" customHeight="1" x14ac:dyDescent="0.2">
      <c r="B1" s="1" t="s">
        <v>6</v>
      </c>
    </row>
    <row r="2" spans="1:7" ht="23.25" x14ac:dyDescent="0.35">
      <c r="A2" s="58" t="s">
        <v>7</v>
      </c>
      <c r="E2" s="2"/>
      <c r="F2" s="60" t="s">
        <v>48</v>
      </c>
      <c r="G2" s="59"/>
    </row>
    <row r="3" spans="1:7" ht="20.25" customHeight="1" x14ac:dyDescent="0.25">
      <c r="A3" s="66" t="s">
        <v>74</v>
      </c>
      <c r="E3" s="2"/>
      <c r="F3" s="155"/>
      <c r="G3" s="156"/>
    </row>
    <row r="4" spans="1:7" ht="20.25" customHeight="1" x14ac:dyDescent="0.25">
      <c r="A4" s="66"/>
      <c r="E4" s="2"/>
      <c r="F4" s="151"/>
      <c r="G4" s="151"/>
    </row>
    <row r="5" spans="1:7" ht="10.5" customHeight="1" thickBot="1" x14ac:dyDescent="0.25">
      <c r="C5" s="3" t="s">
        <v>6</v>
      </c>
    </row>
    <row r="6" spans="1:7" ht="12.75" customHeight="1" x14ac:dyDescent="0.2">
      <c r="A6" s="4" t="s">
        <v>61</v>
      </c>
      <c r="B6" s="4" t="s">
        <v>20</v>
      </c>
      <c r="C6" s="4" t="s">
        <v>72</v>
      </c>
      <c r="D6" s="4" t="s">
        <v>21</v>
      </c>
      <c r="E6" s="4" t="s">
        <v>21</v>
      </c>
      <c r="F6" s="2"/>
      <c r="G6" s="1" t="s">
        <v>6</v>
      </c>
    </row>
    <row r="7" spans="1:7" ht="12.75" customHeight="1" thickBot="1" x14ac:dyDescent="0.25">
      <c r="A7" s="5" t="s">
        <v>52</v>
      </c>
      <c r="B7" s="5">
        <v>2025</v>
      </c>
      <c r="C7" s="63" t="s">
        <v>64</v>
      </c>
      <c r="D7" s="5" t="s">
        <v>8</v>
      </c>
      <c r="E7" s="5" t="s">
        <v>9</v>
      </c>
      <c r="F7" s="2"/>
    </row>
    <row r="8" spans="1:7" s="75" customFormat="1" x14ac:dyDescent="0.2">
      <c r="A8" s="71" t="s">
        <v>10</v>
      </c>
      <c r="B8" s="141">
        <f t="shared" ref="B8:C10" si="0">B20-B14</f>
        <v>0</v>
      </c>
      <c r="C8" s="141">
        <f t="shared" si="0"/>
        <v>0</v>
      </c>
      <c r="D8" s="137">
        <f>C8-B8</f>
        <v>0</v>
      </c>
      <c r="E8" s="10" t="e">
        <f>(D8/B8)*100</f>
        <v>#DIV/0!</v>
      </c>
      <c r="F8" s="74"/>
      <c r="G8" s="75" t="s">
        <v>6</v>
      </c>
    </row>
    <row r="9" spans="1:7" s="75" customFormat="1" x14ac:dyDescent="0.2">
      <c r="A9" s="71" t="s">
        <v>11</v>
      </c>
      <c r="B9" s="141">
        <f t="shared" si="0"/>
        <v>0</v>
      </c>
      <c r="C9" s="141">
        <f t="shared" si="0"/>
        <v>0</v>
      </c>
      <c r="D9" s="137">
        <f>C9-B9</f>
        <v>0</v>
      </c>
      <c r="E9" s="11" t="e">
        <f t="shared" ref="E9:E10" si="1">(D9/B9)*100</f>
        <v>#DIV/0!</v>
      </c>
      <c r="F9" s="74"/>
    </row>
    <row r="10" spans="1:7" s="75" customFormat="1" ht="13.5" thickBot="1" x14ac:dyDescent="0.25">
      <c r="A10" s="77" t="s">
        <v>22</v>
      </c>
      <c r="B10" s="139">
        <f t="shared" si="0"/>
        <v>0</v>
      </c>
      <c r="C10" s="139">
        <f t="shared" si="0"/>
        <v>0</v>
      </c>
      <c r="D10" s="140">
        <f>C10-B10</f>
        <v>0</v>
      </c>
      <c r="E10" s="12" t="e">
        <f t="shared" si="1"/>
        <v>#DIV/0!</v>
      </c>
      <c r="F10" s="74"/>
    </row>
    <row r="11" spans="1:7" ht="7.5" customHeight="1" thickBot="1" x14ac:dyDescent="0.25"/>
    <row r="12" spans="1:7" x14ac:dyDescent="0.2">
      <c r="A12" s="4" t="s">
        <v>23</v>
      </c>
      <c r="B12" s="4" t="s">
        <v>20</v>
      </c>
      <c r="C12" s="4" t="str">
        <f>C6</f>
        <v>Year N  2026</v>
      </c>
    </row>
    <row r="13" spans="1:7" ht="13.5" thickBot="1" x14ac:dyDescent="0.25">
      <c r="A13" s="5" t="s">
        <v>50</v>
      </c>
      <c r="B13" s="5">
        <f>B7</f>
        <v>2025</v>
      </c>
      <c r="C13" s="63" t="str">
        <f>+C7</f>
        <v>(estimate)</v>
      </c>
    </row>
    <row r="14" spans="1:7" s="75" customFormat="1" ht="12" x14ac:dyDescent="0.2">
      <c r="A14" s="78" t="s">
        <v>10</v>
      </c>
      <c r="B14" s="119"/>
      <c r="C14" s="79"/>
    </row>
    <row r="15" spans="1:7" s="75" customFormat="1" ht="12" x14ac:dyDescent="0.2">
      <c r="A15" s="78" t="s">
        <v>11</v>
      </c>
      <c r="B15" s="119"/>
      <c r="C15" s="79"/>
    </row>
    <row r="16" spans="1:7" s="75" customFormat="1" thickBot="1" x14ac:dyDescent="0.25">
      <c r="A16" s="80" t="s">
        <v>22</v>
      </c>
      <c r="B16" s="123"/>
      <c r="C16" s="42"/>
    </row>
    <row r="17" spans="1:7" ht="7.5" customHeight="1" thickBot="1" x14ac:dyDescent="0.25"/>
    <row r="18" spans="1:7" x14ac:dyDescent="0.2">
      <c r="A18" s="4" t="s">
        <v>24</v>
      </c>
      <c r="B18" s="4" t="s">
        <v>20</v>
      </c>
      <c r="C18" s="4" t="str">
        <f>C6</f>
        <v>Year N  2026</v>
      </c>
      <c r="D18" s="4" t="s">
        <v>21</v>
      </c>
      <c r="E18" s="4" t="s">
        <v>21</v>
      </c>
      <c r="F18" s="2"/>
      <c r="G18" s="1" t="s">
        <v>6</v>
      </c>
    </row>
    <row r="19" spans="1:7" ht="13.5" thickBot="1" x14ac:dyDescent="0.25">
      <c r="A19" s="8" t="s">
        <v>62</v>
      </c>
      <c r="B19" s="40">
        <f>B13</f>
        <v>2025</v>
      </c>
      <c r="C19" s="64" t="str">
        <f>+C13</f>
        <v>(estimate)</v>
      </c>
      <c r="D19" s="40" t="s">
        <v>8</v>
      </c>
      <c r="E19" s="40" t="s">
        <v>9</v>
      </c>
      <c r="F19" s="2"/>
    </row>
    <row r="20" spans="1:7" x14ac:dyDescent="0.2">
      <c r="A20" s="9" t="s">
        <v>10</v>
      </c>
      <c r="B20" s="136"/>
      <c r="C20" s="136"/>
      <c r="D20" s="137">
        <f>C20-B20</f>
        <v>0</v>
      </c>
      <c r="E20" s="10" t="e">
        <f>D20/B20%</f>
        <v>#DIV/0!</v>
      </c>
      <c r="G20" s="1" t="s">
        <v>6</v>
      </c>
    </row>
    <row r="21" spans="1:7" x14ac:dyDescent="0.2">
      <c r="A21" s="6" t="s">
        <v>11</v>
      </c>
      <c r="B21" s="138"/>
      <c r="C21" s="138"/>
      <c r="D21" s="137">
        <f>C21-B21</f>
        <v>0</v>
      </c>
      <c r="E21" s="11" t="e">
        <f t="shared" ref="E21:E22" si="2">D21/B21%</f>
        <v>#DIV/0!</v>
      </c>
    </row>
    <row r="22" spans="1:7" ht="13.5" thickBot="1" x14ac:dyDescent="0.25">
      <c r="A22" s="7" t="s">
        <v>22</v>
      </c>
      <c r="B22" s="139"/>
      <c r="C22" s="139"/>
      <c r="D22" s="140">
        <f>C22-B22</f>
        <v>0</v>
      </c>
      <c r="E22" s="12" t="e">
        <f t="shared" si="2"/>
        <v>#DIV/0!</v>
      </c>
    </row>
    <row r="23" spans="1:7" ht="7.5" customHeight="1" thickBot="1" x14ac:dyDescent="0.25"/>
    <row r="24" spans="1:7" x14ac:dyDescent="0.2">
      <c r="A24" s="4" t="s">
        <v>25</v>
      </c>
      <c r="B24" s="4" t="s">
        <v>20</v>
      </c>
      <c r="C24" s="4" t="str">
        <f>C6</f>
        <v>Year N  2026</v>
      </c>
      <c r="D24" s="4" t="s">
        <v>21</v>
      </c>
      <c r="E24" s="4" t="s">
        <v>21</v>
      </c>
      <c r="F24" s="13"/>
    </row>
    <row r="25" spans="1:7" ht="13.5" thickBot="1" x14ac:dyDescent="0.25">
      <c r="A25" s="5" t="s">
        <v>66</v>
      </c>
      <c r="B25" s="40">
        <f>B19</f>
        <v>2025</v>
      </c>
      <c r="C25" s="64" t="str">
        <f>+C7</f>
        <v>(estimate)</v>
      </c>
      <c r="D25" s="40" t="s">
        <v>8</v>
      </c>
      <c r="E25" s="40" t="s">
        <v>9</v>
      </c>
      <c r="F25" s="13"/>
    </row>
    <row r="26" spans="1:7" x14ac:dyDescent="0.2">
      <c r="A26" s="14" t="s">
        <v>10</v>
      </c>
      <c r="B26" s="133"/>
      <c r="C26" s="133"/>
      <c r="D26" s="15">
        <f>C26-B26</f>
        <v>0</v>
      </c>
      <c r="E26" s="16" t="e">
        <f>D26/B26%</f>
        <v>#DIV/0!</v>
      </c>
    </row>
    <row r="27" spans="1:7" x14ac:dyDescent="0.2">
      <c r="A27" s="14" t="s">
        <v>11</v>
      </c>
      <c r="B27" s="134"/>
      <c r="C27" s="134"/>
      <c r="D27" s="17">
        <f t="shared" ref="D27:D28" si="3">C27-B27</f>
        <v>0</v>
      </c>
      <c r="E27" s="18" t="e">
        <f t="shared" ref="E27:E28" si="4">D27/B27%</f>
        <v>#DIV/0!</v>
      </c>
    </row>
    <row r="28" spans="1:7" ht="13.5" thickBot="1" x14ac:dyDescent="0.25">
      <c r="A28" s="19" t="s">
        <v>22</v>
      </c>
      <c r="B28" s="135"/>
      <c r="C28" s="135"/>
      <c r="D28" s="20">
        <f t="shared" si="3"/>
        <v>0</v>
      </c>
      <c r="E28" s="21" t="e">
        <f t="shared" si="4"/>
        <v>#DIV/0!</v>
      </c>
    </row>
    <row r="29" spans="1:7" ht="7.5" customHeight="1" thickBot="1" x14ac:dyDescent="0.25"/>
    <row r="30" spans="1:7" x14ac:dyDescent="0.2">
      <c r="A30" s="4" t="s">
        <v>26</v>
      </c>
      <c r="B30" s="4" t="s">
        <v>27</v>
      </c>
      <c r="C30" s="4" t="str">
        <f>C6</f>
        <v>Year N  2026</v>
      </c>
      <c r="D30" s="4" t="s">
        <v>21</v>
      </c>
    </row>
    <row r="31" spans="1:7" ht="13.5" thickBot="1" x14ac:dyDescent="0.25">
      <c r="A31" s="5" t="s">
        <v>51</v>
      </c>
      <c r="B31" s="40">
        <f>B19</f>
        <v>2025</v>
      </c>
      <c r="C31" s="64" t="str">
        <f>+C25</f>
        <v>(estimate)</v>
      </c>
      <c r="D31" s="40" t="s">
        <v>9</v>
      </c>
    </row>
    <row r="32" spans="1:7" x14ac:dyDescent="0.2">
      <c r="A32" s="9" t="s">
        <v>10</v>
      </c>
      <c r="B32" s="130" t="e">
        <f t="shared" ref="B32:C34" si="5">B26/B20</f>
        <v>#DIV/0!</v>
      </c>
      <c r="C32" s="130" t="e">
        <f>C26/C20</f>
        <v>#DIV/0!</v>
      </c>
      <c r="D32" s="10" t="e">
        <f>-(100-C32/B32*100)</f>
        <v>#DIV/0!</v>
      </c>
    </row>
    <row r="33" spans="1:7" x14ac:dyDescent="0.2">
      <c r="A33" s="6" t="s">
        <v>11</v>
      </c>
      <c r="B33" s="131" t="e">
        <f t="shared" si="5"/>
        <v>#DIV/0!</v>
      </c>
      <c r="C33" s="131" t="e">
        <f t="shared" si="5"/>
        <v>#DIV/0!</v>
      </c>
      <c r="D33" s="11" t="e">
        <f>-(100-C33/B33*100)</f>
        <v>#DIV/0!</v>
      </c>
    </row>
    <row r="34" spans="1:7" ht="13.5" thickBot="1" x14ac:dyDescent="0.25">
      <c r="A34" s="7" t="s">
        <v>22</v>
      </c>
      <c r="B34" s="132" t="e">
        <f t="shared" si="5"/>
        <v>#DIV/0!</v>
      </c>
      <c r="C34" s="132" t="e">
        <f t="shared" si="5"/>
        <v>#DIV/0!</v>
      </c>
      <c r="D34" s="12" t="e">
        <f>-(100-C34/B34*100)</f>
        <v>#DIV/0!</v>
      </c>
    </row>
    <row r="35" spans="1:7" s="75" customFormat="1" ht="7.5" customHeight="1" thickBot="1" x14ac:dyDescent="0.25">
      <c r="B35" s="94"/>
      <c r="C35" s="94"/>
      <c r="D35" s="94"/>
    </row>
    <row r="36" spans="1:7" ht="23.25" customHeight="1" x14ac:dyDescent="0.2">
      <c r="A36" s="28" t="s">
        <v>60</v>
      </c>
      <c r="B36" s="46" t="s">
        <v>28</v>
      </c>
      <c r="C36" s="47">
        <f>+B7</f>
        <v>2025</v>
      </c>
      <c r="D36" s="46" t="s">
        <v>29</v>
      </c>
      <c r="E36" s="47">
        <f>+B7+1</f>
        <v>2026</v>
      </c>
      <c r="F36" s="46" t="s">
        <v>21</v>
      </c>
      <c r="G36" s="47" t="s">
        <v>12</v>
      </c>
    </row>
    <row r="37" spans="1:7" x14ac:dyDescent="0.2">
      <c r="A37" s="62" t="s">
        <v>5</v>
      </c>
      <c r="B37" s="48" t="str">
        <f>+A37</f>
        <v>Metric Tons</v>
      </c>
      <c r="C37" s="49" t="s">
        <v>59</v>
      </c>
      <c r="D37" s="48" t="str">
        <f>+B37</f>
        <v>Metric Tons</v>
      </c>
      <c r="E37" s="49" t="str">
        <f>+C37</f>
        <v>Av. Contents</v>
      </c>
      <c r="F37" s="48" t="str">
        <f>+B37</f>
        <v>Metric Tons</v>
      </c>
      <c r="G37" s="49" t="str">
        <f>+C37</f>
        <v>Av. Contents</v>
      </c>
    </row>
    <row r="38" spans="1:7" ht="13.5" thickBot="1" x14ac:dyDescent="0.25">
      <c r="A38" s="30"/>
      <c r="B38" s="56"/>
      <c r="C38" s="57" t="s">
        <v>9</v>
      </c>
      <c r="D38" s="65" t="str">
        <f>+C7</f>
        <v>(estimate)</v>
      </c>
      <c r="E38" s="57" t="s">
        <v>9</v>
      </c>
      <c r="F38" s="56"/>
      <c r="G38" s="57" t="s">
        <v>9</v>
      </c>
    </row>
    <row r="39" spans="1:7" x14ac:dyDescent="0.2">
      <c r="A39" s="44" t="s">
        <v>10</v>
      </c>
      <c r="B39" s="124"/>
      <c r="C39" s="55"/>
      <c r="D39" s="54"/>
      <c r="E39" s="55"/>
      <c r="F39" s="125">
        <f>D39-B39</f>
        <v>0</v>
      </c>
      <c r="G39" s="126" t="e">
        <f>-(100-(D39/B39)*100)</f>
        <v>#DIV/0!</v>
      </c>
    </row>
    <row r="40" spans="1:7" x14ac:dyDescent="0.2">
      <c r="A40" s="45" t="s">
        <v>11</v>
      </c>
      <c r="B40" s="127"/>
      <c r="C40" s="51"/>
      <c r="D40" s="50"/>
      <c r="E40" s="51"/>
      <c r="F40" s="50">
        <f>D40-B40</f>
        <v>0</v>
      </c>
      <c r="G40" s="51" t="e">
        <f>-(100-(D40/B40)*100)</f>
        <v>#DIV/0!</v>
      </c>
    </row>
    <row r="41" spans="1:7" ht="13.5" customHeight="1" thickBot="1" x14ac:dyDescent="0.25">
      <c r="A41" s="37" t="s">
        <v>22</v>
      </c>
      <c r="B41" s="128">
        <f>SUM(B39:B40)</f>
        <v>0</v>
      </c>
      <c r="C41" s="53"/>
      <c r="D41" s="52">
        <f>SUM(D39:D40)</f>
        <v>0</v>
      </c>
      <c r="E41" s="53"/>
      <c r="F41" s="52">
        <f>D41-B41</f>
        <v>0</v>
      </c>
      <c r="G41" s="53" t="e">
        <f>-(100-(D41/B41)*100)</f>
        <v>#DIV/0!</v>
      </c>
    </row>
    <row r="42" spans="1:7" s="87" customFormat="1" ht="7.5" customHeight="1" thickBot="1" x14ac:dyDescent="0.25">
      <c r="A42" s="1"/>
      <c r="B42" s="1"/>
      <c r="C42" s="1"/>
      <c r="D42" s="1"/>
      <c r="E42" s="1"/>
      <c r="F42" s="1"/>
      <c r="G42" s="1"/>
    </row>
    <row r="43" spans="1:7" s="87" customFormat="1" ht="10.5" customHeight="1" x14ac:dyDescent="0.2">
      <c r="A43" s="4" t="s">
        <v>30</v>
      </c>
      <c r="B43" s="4" t="s">
        <v>28</v>
      </c>
      <c r="C43" s="4" t="s">
        <v>29</v>
      </c>
      <c r="D43" s="4" t="s">
        <v>21</v>
      </c>
      <c r="E43" s="4" t="s">
        <v>28</v>
      </c>
      <c r="F43" s="4" t="s">
        <v>29</v>
      </c>
      <c r="G43" s="4" t="s">
        <v>21</v>
      </c>
    </row>
    <row r="44" spans="1:7" s="87" customFormat="1" ht="10.5" customHeight="1" x14ac:dyDescent="0.2">
      <c r="A44" s="22" t="s">
        <v>31</v>
      </c>
      <c r="B44" s="22" t="s">
        <v>13</v>
      </c>
      <c r="C44" s="22" t="s">
        <v>13</v>
      </c>
      <c r="D44" s="22"/>
      <c r="E44" s="43" t="s">
        <v>14</v>
      </c>
      <c r="F44" s="43" t="s">
        <v>14</v>
      </c>
      <c r="G44" s="22" t="s">
        <v>12</v>
      </c>
    </row>
    <row r="45" spans="1:7" s="87" customFormat="1" ht="10.5" customHeight="1" thickBot="1" x14ac:dyDescent="0.25">
      <c r="A45" s="5" t="s">
        <v>52</v>
      </c>
      <c r="B45" s="42" t="s">
        <v>58</v>
      </c>
      <c r="C45" s="42" t="s">
        <v>58</v>
      </c>
      <c r="D45" s="40"/>
      <c r="E45" s="42" t="s">
        <v>9</v>
      </c>
      <c r="F45" s="42" t="s">
        <v>9</v>
      </c>
      <c r="G45" s="40"/>
    </row>
    <row r="46" spans="1:7" s="87" customFormat="1" ht="10.5" customHeight="1" x14ac:dyDescent="0.2">
      <c r="A46" s="84" t="s">
        <v>10</v>
      </c>
      <c r="B46" s="85"/>
      <c r="C46" s="85"/>
      <c r="D46" s="85"/>
      <c r="E46" s="86"/>
      <c r="F46" s="86"/>
      <c r="G46" s="85"/>
    </row>
    <row r="47" spans="1:7" s="87" customFormat="1" ht="10.5" customHeight="1" x14ac:dyDescent="0.2">
      <c r="A47" s="129"/>
      <c r="B47" s="72"/>
      <c r="C47" s="72"/>
      <c r="D47" s="72">
        <f>C47-B47</f>
        <v>0</v>
      </c>
      <c r="E47" s="76"/>
      <c r="F47" s="90"/>
      <c r="G47" s="89"/>
    </row>
    <row r="48" spans="1:7" s="87" customFormat="1" ht="10.5" customHeight="1" x14ac:dyDescent="0.2">
      <c r="A48" s="129"/>
      <c r="B48" s="72"/>
      <c r="C48" s="72"/>
      <c r="D48" s="72">
        <f t="shared" ref="D48:D51" si="6">C48-B48</f>
        <v>0</v>
      </c>
      <c r="E48" s="76"/>
      <c r="F48" s="90"/>
      <c r="G48" s="89"/>
    </row>
    <row r="49" spans="1:7" s="87" customFormat="1" ht="10.5" customHeight="1" x14ac:dyDescent="0.2">
      <c r="A49" s="129"/>
      <c r="B49" s="72"/>
      <c r="C49" s="72"/>
      <c r="D49" s="72">
        <f t="shared" si="6"/>
        <v>0</v>
      </c>
      <c r="E49" s="76"/>
      <c r="F49" s="90"/>
      <c r="G49" s="89"/>
    </row>
    <row r="50" spans="1:7" s="87" customFormat="1" ht="10.5" customHeight="1" x14ac:dyDescent="0.2">
      <c r="A50" s="129"/>
      <c r="B50" s="72"/>
      <c r="C50" s="72"/>
      <c r="D50" s="72">
        <f t="shared" si="6"/>
        <v>0</v>
      </c>
      <c r="E50" s="76"/>
      <c r="F50" s="90"/>
      <c r="G50" s="89"/>
    </row>
    <row r="51" spans="1:7" s="87" customFormat="1" ht="10.5" customHeight="1" x14ac:dyDescent="0.2">
      <c r="A51" s="129"/>
      <c r="B51" s="72"/>
      <c r="C51" s="72"/>
      <c r="D51" s="72">
        <f t="shared" si="6"/>
        <v>0</v>
      </c>
      <c r="E51" s="76"/>
      <c r="F51" s="90"/>
      <c r="G51" s="89"/>
    </row>
    <row r="52" spans="1:7" s="87" customFormat="1" ht="10.5" customHeight="1" x14ac:dyDescent="0.2">
      <c r="A52" s="78"/>
      <c r="B52" s="72"/>
      <c r="C52" s="72"/>
      <c r="D52" s="72">
        <f>C52-B52</f>
        <v>0</v>
      </c>
      <c r="E52" s="73"/>
      <c r="F52" s="90"/>
      <c r="G52" s="89"/>
    </row>
    <row r="53" spans="1:7" s="87" customFormat="1" ht="10.5" customHeight="1" x14ac:dyDescent="0.2">
      <c r="A53" s="88"/>
      <c r="B53" s="89"/>
      <c r="C53" s="89"/>
      <c r="D53" s="72">
        <f t="shared" ref="D53:D61" si="7">C53-B53</f>
        <v>0</v>
      </c>
      <c r="E53" s="90"/>
      <c r="F53" s="90"/>
      <c r="G53" s="89"/>
    </row>
    <row r="54" spans="1:7" s="87" customFormat="1" ht="10.5" customHeight="1" x14ac:dyDescent="0.2">
      <c r="A54" s="88"/>
      <c r="B54" s="89"/>
      <c r="C54" s="89"/>
      <c r="D54" s="72">
        <f t="shared" si="7"/>
        <v>0</v>
      </c>
      <c r="E54" s="90"/>
      <c r="F54" s="90"/>
      <c r="G54" s="89"/>
    </row>
    <row r="55" spans="1:7" s="87" customFormat="1" ht="12" x14ac:dyDescent="0.2">
      <c r="A55" s="88"/>
      <c r="B55" s="89"/>
      <c r="C55" s="89"/>
      <c r="D55" s="72">
        <f t="shared" si="7"/>
        <v>0</v>
      </c>
      <c r="E55" s="90"/>
      <c r="F55" s="90"/>
      <c r="G55" s="89"/>
    </row>
    <row r="56" spans="1:7" s="87" customFormat="1" ht="10.5" customHeight="1" x14ac:dyDescent="0.2">
      <c r="A56" s="88"/>
      <c r="B56" s="89"/>
      <c r="C56" s="89"/>
      <c r="D56" s="72">
        <f t="shared" si="7"/>
        <v>0</v>
      </c>
      <c r="E56" s="90"/>
      <c r="F56" s="90"/>
      <c r="G56" s="89"/>
    </row>
    <row r="57" spans="1:7" s="87" customFormat="1" ht="10.5" customHeight="1" x14ac:dyDescent="0.2">
      <c r="A57" s="88"/>
      <c r="B57" s="89"/>
      <c r="C57" s="89"/>
      <c r="D57" s="72">
        <f t="shared" si="7"/>
        <v>0</v>
      </c>
      <c r="E57" s="90"/>
      <c r="F57" s="90"/>
      <c r="G57" s="89"/>
    </row>
    <row r="58" spans="1:7" s="87" customFormat="1" ht="10.5" customHeight="1" x14ac:dyDescent="0.2">
      <c r="A58" s="88"/>
      <c r="B58" s="89"/>
      <c r="C58" s="89"/>
      <c r="D58" s="72">
        <f t="shared" si="7"/>
        <v>0</v>
      </c>
      <c r="E58" s="90"/>
      <c r="F58" s="90"/>
      <c r="G58" s="89"/>
    </row>
    <row r="59" spans="1:7" s="87" customFormat="1" ht="10.5" customHeight="1" x14ac:dyDescent="0.2">
      <c r="A59" s="88"/>
      <c r="B59" s="89"/>
      <c r="C59" s="89"/>
      <c r="D59" s="72">
        <f t="shared" si="7"/>
        <v>0</v>
      </c>
      <c r="E59" s="90"/>
      <c r="F59" s="90"/>
      <c r="G59" s="89"/>
    </row>
    <row r="60" spans="1:7" s="87" customFormat="1" ht="10.5" customHeight="1" x14ac:dyDescent="0.2">
      <c r="A60" s="88"/>
      <c r="B60" s="89"/>
      <c r="C60" s="89"/>
      <c r="D60" s="72">
        <f t="shared" si="7"/>
        <v>0</v>
      </c>
      <c r="E60" s="90"/>
      <c r="F60" s="90"/>
      <c r="G60" s="89"/>
    </row>
    <row r="61" spans="1:7" s="87" customFormat="1" ht="10.5" customHeight="1" x14ac:dyDescent="0.2">
      <c r="A61" s="88"/>
      <c r="B61" s="89"/>
      <c r="C61" s="89"/>
      <c r="D61" s="72">
        <f t="shared" si="7"/>
        <v>0</v>
      </c>
      <c r="E61" s="90"/>
      <c r="F61" s="90"/>
      <c r="G61" s="89"/>
    </row>
    <row r="62" spans="1:7" s="87" customFormat="1" ht="1.5" customHeight="1" x14ac:dyDescent="0.2">
      <c r="A62" s="88"/>
      <c r="B62" s="89"/>
      <c r="C62" s="89"/>
      <c r="D62" s="89"/>
      <c r="E62" s="90"/>
      <c r="F62" s="90"/>
      <c r="G62" s="89"/>
    </row>
    <row r="63" spans="1:7" s="87" customFormat="1" ht="10.5" customHeight="1" x14ac:dyDescent="0.2">
      <c r="A63" s="69" t="s">
        <v>11</v>
      </c>
      <c r="B63" s="89"/>
      <c r="C63" s="89"/>
      <c r="D63" s="89"/>
      <c r="E63" s="90"/>
      <c r="F63" s="90"/>
      <c r="G63" s="89"/>
    </row>
    <row r="64" spans="1:7" s="75" customFormat="1" ht="10.5" customHeight="1" x14ac:dyDescent="0.2">
      <c r="A64" s="129"/>
      <c r="B64" s="145"/>
      <c r="C64" s="72"/>
      <c r="D64" s="72">
        <f>C64-B64</f>
        <v>0</v>
      </c>
      <c r="E64" s="73"/>
      <c r="F64" s="73"/>
      <c r="G64" s="72"/>
    </row>
    <row r="65" spans="1:7" s="87" customFormat="1" ht="10.5" customHeight="1" x14ac:dyDescent="0.2">
      <c r="A65" s="88"/>
      <c r="B65" s="89"/>
      <c r="C65" s="89"/>
      <c r="D65" s="72">
        <f t="shared" ref="D65:D74" si="8">C65-B65</f>
        <v>0</v>
      </c>
      <c r="E65" s="90"/>
      <c r="F65" s="90"/>
      <c r="G65" s="89"/>
    </row>
    <row r="66" spans="1:7" s="87" customFormat="1" ht="10.5" customHeight="1" x14ac:dyDescent="0.2">
      <c r="A66" s="88"/>
      <c r="B66" s="89"/>
      <c r="C66" s="89"/>
      <c r="D66" s="72">
        <f t="shared" si="8"/>
        <v>0</v>
      </c>
      <c r="E66" s="90"/>
      <c r="F66" s="90"/>
      <c r="G66" s="89"/>
    </row>
    <row r="67" spans="1:7" s="87" customFormat="1" ht="10.5" customHeight="1" x14ac:dyDescent="0.2">
      <c r="A67" s="88"/>
      <c r="B67" s="89"/>
      <c r="C67" s="89"/>
      <c r="D67" s="72">
        <f t="shared" si="8"/>
        <v>0</v>
      </c>
      <c r="E67" s="90"/>
      <c r="F67" s="90"/>
      <c r="G67" s="89"/>
    </row>
    <row r="68" spans="1:7" s="87" customFormat="1" ht="10.5" customHeight="1" x14ac:dyDescent="0.2">
      <c r="A68" s="88"/>
      <c r="B68" s="89"/>
      <c r="C68" s="89"/>
      <c r="D68" s="72">
        <f t="shared" si="8"/>
        <v>0</v>
      </c>
      <c r="E68" s="90"/>
      <c r="F68" s="90"/>
      <c r="G68" s="89"/>
    </row>
    <row r="69" spans="1:7" s="87" customFormat="1" ht="10.5" customHeight="1" x14ac:dyDescent="0.2">
      <c r="A69" s="88"/>
      <c r="B69" s="89"/>
      <c r="C69" s="89"/>
      <c r="D69" s="72">
        <f t="shared" si="8"/>
        <v>0</v>
      </c>
      <c r="E69" s="90"/>
      <c r="F69" s="90"/>
      <c r="G69" s="89"/>
    </row>
    <row r="70" spans="1:7" s="87" customFormat="1" ht="10.5" customHeight="1" x14ac:dyDescent="0.2">
      <c r="A70" s="88"/>
      <c r="B70" s="89"/>
      <c r="C70" s="89"/>
      <c r="D70" s="72">
        <f t="shared" si="8"/>
        <v>0</v>
      </c>
      <c r="E70" s="90"/>
      <c r="F70" s="90"/>
      <c r="G70" s="89"/>
    </row>
    <row r="71" spans="1:7" s="87" customFormat="1" ht="10.5" customHeight="1" x14ac:dyDescent="0.2">
      <c r="A71" s="88"/>
      <c r="B71" s="89"/>
      <c r="C71" s="89"/>
      <c r="D71" s="72">
        <f t="shared" si="8"/>
        <v>0</v>
      </c>
      <c r="E71" s="90"/>
      <c r="F71" s="90"/>
      <c r="G71" s="89"/>
    </row>
    <row r="72" spans="1:7" s="87" customFormat="1" ht="12.75" customHeight="1" x14ac:dyDescent="0.2">
      <c r="A72" s="88"/>
      <c r="B72" s="89"/>
      <c r="C72" s="89"/>
      <c r="D72" s="72">
        <f t="shared" si="8"/>
        <v>0</v>
      </c>
      <c r="E72" s="90"/>
      <c r="F72" s="90"/>
      <c r="G72" s="89"/>
    </row>
    <row r="73" spans="1:7" s="87" customFormat="1" ht="10.5" customHeight="1" x14ac:dyDescent="0.2">
      <c r="A73" s="88"/>
      <c r="B73" s="89"/>
      <c r="C73" s="89"/>
      <c r="D73" s="72">
        <f t="shared" si="8"/>
        <v>0</v>
      </c>
      <c r="E73" s="90"/>
      <c r="F73" s="90"/>
      <c r="G73" s="89"/>
    </row>
    <row r="74" spans="1:7" s="75" customFormat="1" ht="12" customHeight="1" thickBot="1" x14ac:dyDescent="0.25">
      <c r="A74" s="91"/>
      <c r="B74" s="92"/>
      <c r="C74" s="92"/>
      <c r="D74" s="82">
        <f t="shared" si="8"/>
        <v>0</v>
      </c>
      <c r="E74" s="93"/>
      <c r="F74" s="93"/>
      <c r="G74" s="92"/>
    </row>
    <row r="75" spans="1:7" s="75" customFormat="1" ht="12" customHeight="1" x14ac:dyDescent="0.2">
      <c r="A75" s="87"/>
      <c r="B75" s="147"/>
      <c r="C75" s="147"/>
      <c r="D75" s="74"/>
      <c r="E75" s="148"/>
      <c r="F75" s="149"/>
      <c r="G75" s="150"/>
    </row>
    <row r="76" spans="1:7" s="75" customFormat="1" ht="12" customHeight="1" x14ac:dyDescent="0.2">
      <c r="A76" s="87"/>
      <c r="B76" s="147"/>
      <c r="C76" s="147"/>
      <c r="D76" s="74"/>
      <c r="E76" s="148"/>
      <c r="F76" s="148"/>
      <c r="G76" s="147"/>
    </row>
    <row r="77" spans="1:7" ht="23.25" x14ac:dyDescent="0.35">
      <c r="A77" s="58" t="s">
        <v>15</v>
      </c>
      <c r="F77" s="60" t="s">
        <v>48</v>
      </c>
      <c r="G77" s="59"/>
    </row>
    <row r="78" spans="1:7" ht="15.75" x14ac:dyDescent="0.25">
      <c r="A78" s="66" t="str">
        <f>A3</f>
        <v xml:space="preserve">IHGC-Economic Commission: July, 2026 - Ingolstadt, Germany </v>
      </c>
      <c r="F78" s="155">
        <f>F3</f>
        <v>0</v>
      </c>
      <c r="G78" s="156"/>
    </row>
    <row r="79" spans="1:7" ht="10.5" customHeight="1" thickBot="1" x14ac:dyDescent="0.25"/>
    <row r="80" spans="1:7" ht="13.5" thickBot="1" x14ac:dyDescent="0.25">
      <c r="A80" s="23" t="s">
        <v>32</v>
      </c>
      <c r="B80" s="24" t="s">
        <v>29</v>
      </c>
      <c r="C80" s="24" t="s">
        <v>33</v>
      </c>
      <c r="D80" s="24" t="s">
        <v>34</v>
      </c>
      <c r="E80" s="24" t="s">
        <v>35</v>
      </c>
      <c r="F80" s="24" t="s">
        <v>36</v>
      </c>
      <c r="G80" s="24" t="s">
        <v>37</v>
      </c>
    </row>
    <row r="81" spans="1:7" ht="13.5" thickBot="1" x14ac:dyDescent="0.25">
      <c r="A81" s="23" t="s">
        <v>16</v>
      </c>
      <c r="B81" s="41">
        <f>+B7+1</f>
        <v>2026</v>
      </c>
      <c r="C81" s="41">
        <f>+B7+2</f>
        <v>2027</v>
      </c>
      <c r="D81" s="41">
        <f>C81+1</f>
        <v>2028</v>
      </c>
      <c r="E81" s="41">
        <f>D81+1</f>
        <v>2029</v>
      </c>
      <c r="F81" s="41">
        <f>E81+1</f>
        <v>2030</v>
      </c>
      <c r="G81" s="41">
        <f>+E81+2</f>
        <v>2031</v>
      </c>
    </row>
    <row r="82" spans="1:7" s="75" customFormat="1" ht="12" x14ac:dyDescent="0.2">
      <c r="A82" s="81" t="s">
        <v>53</v>
      </c>
      <c r="B82" s="83"/>
      <c r="C82" s="83"/>
      <c r="D82" s="83"/>
      <c r="E82" s="83"/>
      <c r="F82" s="83"/>
      <c r="G82" s="83"/>
    </row>
    <row r="83" spans="1:7" s="75" customFormat="1" thickBot="1" x14ac:dyDescent="0.25">
      <c r="A83" s="80" t="s">
        <v>38</v>
      </c>
      <c r="B83" s="123"/>
      <c r="C83" s="123"/>
      <c r="D83" s="123"/>
      <c r="E83" s="123"/>
      <c r="F83" s="123"/>
      <c r="G83" s="42"/>
    </row>
    <row r="84" spans="1:7" ht="7.5" customHeight="1" thickBot="1" x14ac:dyDescent="0.25"/>
    <row r="85" spans="1:7" ht="13.5" thickBot="1" x14ac:dyDescent="0.25">
      <c r="A85" s="25" t="s">
        <v>49</v>
      </c>
      <c r="B85" s="26"/>
      <c r="C85" s="26"/>
      <c r="D85" s="27">
        <f>+B7</f>
        <v>2025</v>
      </c>
      <c r="E85" s="24" t="s">
        <v>17</v>
      </c>
      <c r="F85" s="24" t="s">
        <v>14</v>
      </c>
      <c r="G85" s="24" t="s">
        <v>13</v>
      </c>
    </row>
    <row r="86" spans="1:7" s="75" customFormat="1" thickBot="1" x14ac:dyDescent="0.25">
      <c r="A86" s="112" t="s">
        <v>57</v>
      </c>
      <c r="B86" s="113"/>
      <c r="C86" s="113"/>
      <c r="D86" s="114"/>
      <c r="E86" s="82"/>
      <c r="F86" s="82"/>
      <c r="G86" s="82"/>
    </row>
    <row r="87" spans="1:7" s="75" customFormat="1" thickBot="1" x14ac:dyDescent="0.25">
      <c r="A87" s="115" t="s">
        <v>39</v>
      </c>
      <c r="B87" s="116"/>
      <c r="C87" s="116"/>
      <c r="D87" s="117"/>
      <c r="E87" s="118"/>
      <c r="F87" s="118"/>
      <c r="G87" s="118"/>
    </row>
    <row r="88" spans="1:7" ht="7.5" customHeight="1" thickBot="1" x14ac:dyDescent="0.25"/>
    <row r="89" spans="1:7" x14ac:dyDescent="0.2">
      <c r="A89" s="4" t="s">
        <v>40</v>
      </c>
      <c r="B89" s="4" t="s">
        <v>41</v>
      </c>
      <c r="C89" s="4" t="s">
        <v>42</v>
      </c>
      <c r="D89" s="4" t="s">
        <v>43</v>
      </c>
      <c r="E89" s="4" t="s">
        <v>18</v>
      </c>
      <c r="F89" s="32" t="s">
        <v>56</v>
      </c>
      <c r="G89" s="33"/>
    </row>
    <row r="90" spans="1:7" ht="13.5" thickBot="1" x14ac:dyDescent="0.25">
      <c r="A90" s="5" t="s">
        <v>4</v>
      </c>
      <c r="B90" s="40">
        <f>+B7-1</f>
        <v>2024</v>
      </c>
      <c r="C90" s="40">
        <f>+B7</f>
        <v>2025</v>
      </c>
      <c r="D90" s="40">
        <f>+B81</f>
        <v>2026</v>
      </c>
      <c r="E90" s="40" t="s">
        <v>67</v>
      </c>
      <c r="F90" s="34"/>
      <c r="G90" s="35"/>
    </row>
    <row r="91" spans="1:7" s="75" customFormat="1" ht="12" x14ac:dyDescent="0.2">
      <c r="A91" s="100" t="s">
        <v>55</v>
      </c>
      <c r="B91" s="101"/>
      <c r="C91" s="101"/>
      <c r="D91" s="101"/>
      <c r="E91" s="101"/>
      <c r="F91" s="102"/>
      <c r="G91" s="103"/>
    </row>
    <row r="92" spans="1:7" s="75" customFormat="1" ht="12" x14ac:dyDescent="0.2">
      <c r="A92" s="104" t="s">
        <v>44</v>
      </c>
      <c r="B92" s="79"/>
      <c r="C92" s="79"/>
      <c r="D92" s="79"/>
      <c r="E92" s="79"/>
      <c r="F92" s="105"/>
      <c r="G92" s="106"/>
    </row>
    <row r="93" spans="1:7" s="75" customFormat="1" ht="12" x14ac:dyDescent="0.2">
      <c r="A93" s="104" t="s">
        <v>0</v>
      </c>
      <c r="B93" s="79"/>
      <c r="C93" s="79"/>
      <c r="D93" s="79"/>
      <c r="E93" s="79"/>
      <c r="F93" s="105"/>
      <c r="G93" s="106"/>
    </row>
    <row r="94" spans="1:7" s="75" customFormat="1" ht="12" x14ac:dyDescent="0.2">
      <c r="A94" s="78" t="s">
        <v>1</v>
      </c>
      <c r="B94" s="79"/>
      <c r="C94" s="79"/>
      <c r="D94" s="79"/>
      <c r="E94" s="79"/>
      <c r="F94" s="105"/>
      <c r="G94" s="106"/>
    </row>
    <row r="95" spans="1:7" s="75" customFormat="1" ht="12" x14ac:dyDescent="0.2">
      <c r="A95" s="107" t="s">
        <v>54</v>
      </c>
      <c r="B95" s="108"/>
      <c r="C95" s="108"/>
      <c r="D95" s="108"/>
      <c r="E95" s="108"/>
      <c r="F95" s="105"/>
      <c r="G95" s="106"/>
    </row>
    <row r="96" spans="1:7" s="75" customFormat="1" ht="12" x14ac:dyDescent="0.2">
      <c r="A96" s="104" t="s">
        <v>44</v>
      </c>
      <c r="B96" s="119"/>
      <c r="C96" s="79"/>
      <c r="D96" s="79"/>
      <c r="E96" s="79"/>
      <c r="F96" s="120"/>
      <c r="G96" s="121"/>
    </row>
    <row r="97" spans="1:7" s="75" customFormat="1" ht="12" x14ac:dyDescent="0.2">
      <c r="A97" s="104" t="s">
        <v>0</v>
      </c>
      <c r="B97" s="122"/>
      <c r="C97" s="79"/>
      <c r="D97" s="79"/>
      <c r="E97" s="79"/>
      <c r="F97" s="120"/>
      <c r="G97" s="121"/>
    </row>
    <row r="98" spans="1:7" s="75" customFormat="1" ht="12" x14ac:dyDescent="0.2">
      <c r="A98" s="104" t="s">
        <v>1</v>
      </c>
      <c r="B98" s="79"/>
      <c r="C98" s="79"/>
      <c r="D98" s="79"/>
      <c r="E98" s="79"/>
      <c r="F98" s="105"/>
      <c r="G98" s="106"/>
    </row>
    <row r="99" spans="1:7" s="75" customFormat="1" ht="12" x14ac:dyDescent="0.2">
      <c r="A99" s="107" t="s">
        <v>2</v>
      </c>
      <c r="B99" s="108"/>
      <c r="C99" s="108"/>
      <c r="D99" s="108"/>
      <c r="E99" s="108"/>
      <c r="F99" s="105"/>
      <c r="G99" s="106"/>
    </row>
    <row r="100" spans="1:7" s="75" customFormat="1" ht="12" x14ac:dyDescent="0.2">
      <c r="A100" s="104" t="s">
        <v>44</v>
      </c>
      <c r="B100" s="79"/>
      <c r="C100" s="79"/>
      <c r="D100" s="79"/>
      <c r="E100" s="79"/>
      <c r="F100" s="105"/>
      <c r="G100" s="106"/>
    </row>
    <row r="101" spans="1:7" s="75" customFormat="1" ht="12" x14ac:dyDescent="0.2">
      <c r="A101" s="104" t="s">
        <v>0</v>
      </c>
      <c r="B101" s="79"/>
      <c r="C101" s="79"/>
      <c r="D101" s="79"/>
      <c r="E101" s="79"/>
      <c r="F101" s="105"/>
      <c r="G101" s="106"/>
    </row>
    <row r="102" spans="1:7" s="75" customFormat="1" thickBot="1" x14ac:dyDescent="0.25">
      <c r="A102" s="109" t="s">
        <v>3</v>
      </c>
      <c r="B102" s="42"/>
      <c r="C102" s="42"/>
      <c r="D102" s="42"/>
      <c r="E102" s="42"/>
      <c r="F102" s="110"/>
      <c r="G102" s="111"/>
    </row>
    <row r="103" spans="1:7" ht="7.5" customHeight="1" thickBot="1" x14ac:dyDescent="0.25"/>
    <row r="104" spans="1:7" ht="21" customHeight="1" thickBot="1" x14ac:dyDescent="0.25">
      <c r="A104" s="157" t="s">
        <v>73</v>
      </c>
      <c r="B104" s="158"/>
      <c r="C104" s="158"/>
      <c r="D104" s="158"/>
      <c r="E104" s="158"/>
      <c r="F104" s="158"/>
      <c r="G104" s="159"/>
    </row>
    <row r="105" spans="1:7" x14ac:dyDescent="0.2">
      <c r="A105" s="160"/>
      <c r="B105" s="161"/>
      <c r="C105" s="161"/>
      <c r="D105" s="161"/>
      <c r="E105" s="161"/>
      <c r="F105" s="161"/>
      <c r="G105" s="162"/>
    </row>
    <row r="106" spans="1:7" x14ac:dyDescent="0.2">
      <c r="A106" s="163"/>
      <c r="B106" s="164"/>
      <c r="C106" s="164"/>
      <c r="D106" s="164"/>
      <c r="E106" s="164"/>
      <c r="F106" s="164"/>
      <c r="G106" s="165"/>
    </row>
    <row r="107" spans="1:7" x14ac:dyDescent="0.2">
      <c r="A107" s="163"/>
      <c r="B107" s="164"/>
      <c r="C107" s="164"/>
      <c r="D107" s="164"/>
      <c r="E107" s="164"/>
      <c r="F107" s="164"/>
      <c r="G107" s="165"/>
    </row>
    <row r="108" spans="1:7" x14ac:dyDescent="0.2">
      <c r="A108" s="163"/>
      <c r="B108" s="164"/>
      <c r="C108" s="164"/>
      <c r="D108" s="164"/>
      <c r="E108" s="164"/>
      <c r="F108" s="164"/>
      <c r="G108" s="165"/>
    </row>
    <row r="109" spans="1:7" x14ac:dyDescent="0.2">
      <c r="A109" s="163"/>
      <c r="B109" s="164"/>
      <c r="C109" s="164"/>
      <c r="D109" s="164"/>
      <c r="E109" s="164"/>
      <c r="F109" s="164"/>
      <c r="G109" s="165"/>
    </row>
    <row r="110" spans="1:7" ht="251.25" customHeight="1" thickBot="1" x14ac:dyDescent="0.25">
      <c r="A110" s="166"/>
      <c r="B110" s="167"/>
      <c r="C110" s="167"/>
      <c r="D110" s="167"/>
      <c r="E110" s="167"/>
      <c r="F110" s="167"/>
      <c r="G110" s="168"/>
    </row>
    <row r="111" spans="1:7" ht="10.5" customHeight="1" thickBot="1" x14ac:dyDescent="0.25">
      <c r="A111" s="142"/>
      <c r="B111" s="143"/>
      <c r="C111" s="143"/>
      <c r="D111" s="143"/>
      <c r="E111" s="143"/>
      <c r="F111" s="143"/>
      <c r="G111" s="144"/>
    </row>
    <row r="112" spans="1:7" ht="21" customHeight="1" thickBot="1" x14ac:dyDescent="0.25">
      <c r="A112" s="157" t="s">
        <v>68</v>
      </c>
      <c r="B112" s="158"/>
      <c r="C112" s="158"/>
      <c r="D112" s="158"/>
      <c r="E112" s="158"/>
      <c r="F112" s="158"/>
      <c r="G112" s="159"/>
    </row>
    <row r="113" spans="1:7" x14ac:dyDescent="0.2">
      <c r="A113" s="152"/>
      <c r="B113" s="153"/>
      <c r="C113" s="153"/>
      <c r="D113" s="153"/>
      <c r="E113" s="153"/>
      <c r="F113" s="153"/>
      <c r="G113" s="154"/>
    </row>
    <row r="114" spans="1:7" x14ac:dyDescent="0.2">
      <c r="A114" s="152"/>
      <c r="B114" s="153"/>
      <c r="C114" s="153"/>
      <c r="D114" s="153"/>
      <c r="E114" s="153"/>
      <c r="F114" s="153"/>
      <c r="G114" s="154"/>
    </row>
    <row r="115" spans="1:7" x14ac:dyDescent="0.2">
      <c r="A115" s="152"/>
      <c r="B115" s="153"/>
      <c r="C115" s="153"/>
      <c r="D115" s="153"/>
      <c r="E115" s="153"/>
      <c r="F115" s="153"/>
      <c r="G115" s="154"/>
    </row>
    <row r="116" spans="1:7" x14ac:dyDescent="0.2">
      <c r="A116" s="152"/>
      <c r="B116" s="153"/>
      <c r="C116" s="153"/>
      <c r="D116" s="153"/>
      <c r="E116" s="153"/>
      <c r="F116" s="153"/>
      <c r="G116" s="154"/>
    </row>
    <row r="117" spans="1:7" x14ac:dyDescent="0.2">
      <c r="A117" s="152"/>
      <c r="B117" s="153"/>
      <c r="C117" s="153"/>
      <c r="D117" s="153"/>
      <c r="E117" s="153"/>
      <c r="F117" s="153"/>
      <c r="G117" s="154"/>
    </row>
    <row r="118" spans="1:7" x14ac:dyDescent="0.2">
      <c r="A118" s="152"/>
      <c r="B118" s="153"/>
      <c r="C118" s="153"/>
      <c r="D118" s="153"/>
      <c r="E118" s="153"/>
      <c r="F118" s="153"/>
      <c r="G118" s="154"/>
    </row>
    <row r="119" spans="1:7" x14ac:dyDescent="0.2">
      <c r="A119" s="152"/>
      <c r="B119" s="153"/>
      <c r="C119" s="153"/>
      <c r="D119" s="153"/>
      <c r="E119" s="153"/>
      <c r="F119" s="153"/>
      <c r="G119" s="154"/>
    </row>
    <row r="120" spans="1:7" x14ac:dyDescent="0.2">
      <c r="A120" s="152"/>
      <c r="B120" s="153"/>
      <c r="C120" s="153"/>
      <c r="D120" s="153"/>
      <c r="E120" s="153"/>
      <c r="F120" s="153"/>
      <c r="G120" s="154"/>
    </row>
    <row r="121" spans="1:7" ht="14.45" customHeight="1" thickBot="1" x14ac:dyDescent="0.25">
      <c r="A121" s="152"/>
      <c r="B121" s="153"/>
      <c r="C121" s="153"/>
      <c r="D121" s="153"/>
      <c r="E121" s="153"/>
      <c r="F121" s="153"/>
      <c r="G121" s="154"/>
    </row>
    <row r="122" spans="1:7" ht="13.5" thickBot="1" x14ac:dyDescent="0.25">
      <c r="A122" s="36"/>
      <c r="B122" s="4">
        <f>+B7</f>
        <v>2025</v>
      </c>
      <c r="C122" s="4" t="str">
        <f>+C6</f>
        <v>Year N  2026</v>
      </c>
      <c r="E122" s="70" t="s">
        <v>70</v>
      </c>
      <c r="G122" s="29"/>
    </row>
    <row r="123" spans="1:7" s="87" customFormat="1" ht="11.25" x14ac:dyDescent="0.2">
      <c r="A123" s="67" t="s">
        <v>69</v>
      </c>
      <c r="B123" s="95"/>
      <c r="C123" s="96"/>
      <c r="G123" s="97"/>
    </row>
    <row r="124" spans="1:7" s="87" customFormat="1" ht="12" thickBot="1" x14ac:dyDescent="0.25">
      <c r="A124" s="68" t="s">
        <v>71</v>
      </c>
      <c r="B124" s="98" t="s">
        <v>6</v>
      </c>
      <c r="C124" s="99"/>
      <c r="G124" s="97"/>
    </row>
    <row r="125" spans="1:7" ht="13.5" thickBot="1" x14ac:dyDescent="0.25">
      <c r="A125" s="37"/>
      <c r="B125" s="38"/>
      <c r="C125" s="38"/>
      <c r="D125" s="38"/>
      <c r="E125" s="38"/>
      <c r="F125" s="38"/>
      <c r="G125" s="31"/>
    </row>
    <row r="126" spans="1:7" x14ac:dyDescent="0.2">
      <c r="A126" s="1" t="s">
        <v>63</v>
      </c>
      <c r="B126" s="1" t="s">
        <v>6</v>
      </c>
      <c r="E126" s="1" t="s">
        <v>65</v>
      </c>
    </row>
    <row r="127" spans="1:7" x14ac:dyDescent="0.2">
      <c r="A127" s="75"/>
      <c r="D127" s="1" t="s">
        <v>19</v>
      </c>
      <c r="E127" s="146"/>
    </row>
    <row r="128" spans="1:7" x14ac:dyDescent="0.2">
      <c r="E128" s="39"/>
    </row>
  </sheetData>
  <mergeCells count="5">
    <mergeCell ref="F78:G78"/>
    <mergeCell ref="F3:G3"/>
    <mergeCell ref="A104:G104"/>
    <mergeCell ref="A112:G112"/>
    <mergeCell ref="A105:G110"/>
  </mergeCells>
  <phoneticPr fontId="0" type="noConversion"/>
  <pageMargins left="0.70866141732283472" right="0.70866141732283472" top="0.35433070866141736" bottom="0.35433070866141736" header="0.31496062992125984" footer="0.31496062992125984"/>
  <pageSetup paperSize="9" scale="8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34:AB46"/>
  <sheetViews>
    <sheetView workbookViewId="0">
      <selection activeCell="E18" sqref="E18"/>
    </sheetView>
  </sheetViews>
  <sheetFormatPr defaultRowHeight="12.75" x14ac:dyDescent="0.2"/>
  <sheetData>
    <row r="34" spans="10:28" x14ac:dyDescent="0.2"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0:28" x14ac:dyDescent="0.2"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0:28" x14ac:dyDescent="0.2"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0:28" ht="13.5" thickBot="1" x14ac:dyDescent="0.25"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0:28" ht="13.5" thickBot="1" x14ac:dyDescent="0.25">
      <c r="J38" s="61"/>
      <c r="K38" s="169" t="s">
        <v>46</v>
      </c>
      <c r="L38" s="170"/>
      <c r="M38" s="170"/>
      <c r="N38" s="170"/>
      <c r="O38" s="17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0:28" x14ac:dyDescent="0.2">
      <c r="J39" s="61"/>
      <c r="K39" s="172" t="s">
        <v>47</v>
      </c>
      <c r="L39" s="173"/>
      <c r="M39" s="173"/>
      <c r="N39" s="173"/>
      <c r="O39" s="174"/>
      <c r="P39" s="169" t="s">
        <v>46</v>
      </c>
      <c r="Q39" s="170"/>
      <c r="R39" s="170"/>
      <c r="S39" s="170"/>
      <c r="T39" s="171"/>
      <c r="U39" s="61"/>
      <c r="V39" s="61"/>
      <c r="W39" s="61"/>
      <c r="X39" s="61"/>
      <c r="Y39" s="61"/>
      <c r="Z39" s="61"/>
      <c r="AA39" s="61"/>
      <c r="AB39" s="61"/>
    </row>
    <row r="40" spans="10:28" ht="13.5" thickBot="1" x14ac:dyDescent="0.25">
      <c r="J40" s="61"/>
      <c r="K40" s="175"/>
      <c r="L40" s="176"/>
      <c r="M40" s="176"/>
      <c r="N40" s="176"/>
      <c r="O40" s="177"/>
      <c r="P40" s="172" t="s">
        <v>47</v>
      </c>
      <c r="Q40" s="173"/>
      <c r="R40" s="173"/>
      <c r="S40" s="173"/>
      <c r="T40" s="174"/>
      <c r="U40" s="61"/>
      <c r="V40" s="61"/>
      <c r="W40" s="61"/>
      <c r="X40" s="61"/>
      <c r="Y40" s="61"/>
      <c r="Z40" s="61"/>
      <c r="AA40" s="61"/>
      <c r="AB40" s="61"/>
    </row>
    <row r="41" spans="10:28" ht="13.5" thickBot="1" x14ac:dyDescent="0.25">
      <c r="J41" s="61"/>
      <c r="K41" s="61"/>
      <c r="L41" s="61"/>
      <c r="M41" s="61"/>
      <c r="N41" s="61"/>
      <c r="O41" s="61"/>
      <c r="P41" s="175"/>
      <c r="Q41" s="176"/>
      <c r="R41" s="176"/>
      <c r="S41" s="176"/>
      <c r="T41" s="177"/>
      <c r="U41" s="61"/>
      <c r="V41" s="61"/>
      <c r="W41" s="61"/>
      <c r="X41" s="61"/>
      <c r="Y41" s="61"/>
      <c r="Z41" s="61"/>
      <c r="AA41" s="61"/>
      <c r="AB41" s="61"/>
    </row>
    <row r="42" spans="10:28" x14ac:dyDescent="0.2"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178" t="s">
        <v>45</v>
      </c>
      <c r="Z42" s="179"/>
      <c r="AA42" s="179"/>
      <c r="AB42" s="180"/>
    </row>
    <row r="43" spans="10:28" x14ac:dyDescent="0.2"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172"/>
      <c r="Z43" s="173"/>
      <c r="AA43" s="173"/>
      <c r="AB43" s="174"/>
    </row>
    <row r="44" spans="10:28" ht="13.5" thickBot="1" x14ac:dyDescent="0.25"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181"/>
      <c r="Z44" s="182"/>
      <c r="AA44" s="182"/>
      <c r="AB44" s="183"/>
    </row>
    <row r="45" spans="10:28" x14ac:dyDescent="0.2"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0:28" x14ac:dyDescent="0.2"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</sheetData>
  <mergeCells count="7">
    <mergeCell ref="K38:O38"/>
    <mergeCell ref="K39:O39"/>
    <mergeCell ref="K40:O40"/>
    <mergeCell ref="Y42:AB44"/>
    <mergeCell ref="P39:T39"/>
    <mergeCell ref="P40:T40"/>
    <mergeCell ref="P41:T4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IHGC EC Table</vt:lpstr>
      <vt:lpstr>List2</vt:lpstr>
    </vt:vector>
  </TitlesOfParts>
  <Company>COPHOUDAL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IHGC meeting - EC table</dc:title>
  <dc:subject>Economic commission - hop statistics</dc:subject>
  <dc:creator>IHGC secretariat</dc:creator>
  <dc:description>International Hop Growers Convention IHGC</dc:description>
  <cp:lastModifiedBy>Martin Pavlovič</cp:lastModifiedBy>
  <cp:lastPrinted>2022-03-30T18:25:22Z</cp:lastPrinted>
  <dcterms:created xsi:type="dcterms:W3CDTF">1999-06-07T13:01:25Z</dcterms:created>
  <dcterms:modified xsi:type="dcterms:W3CDTF">2026-06-22T09:12:24Z</dcterms:modified>
</cp:coreProperties>
</file>